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Estimating Start-Up Capital"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'Estimating Start-Up Capital'!$A$2:$G$42</definedName>
  </definedNames>
  <calcPr calcId="152511"/>
</workbook>
</file>

<file path=xl/calcChain.xml><?xml version="1.0" encoding="utf-8"?>
<calcChain xmlns="http://schemas.openxmlformats.org/spreadsheetml/2006/main">
  <c r="B5" i="1" l="1"/>
  <c r="D11" i="1"/>
  <c r="D12" i="1"/>
  <c r="D13" i="1"/>
  <c r="D14" i="1"/>
  <c r="D15" i="1"/>
  <c r="D16" i="1"/>
  <c r="D17" i="1"/>
  <c r="D18" i="1"/>
  <c r="D19" i="1"/>
  <c r="D20" i="1"/>
  <c r="D21" i="1"/>
  <c r="D22" i="1"/>
  <c r="D23" i="1"/>
  <c r="D24" i="1"/>
  <c r="D39" i="1"/>
  <c r="D41" i="1" l="1"/>
  <c r="E25" i="1" s="1"/>
  <c r="D25" i="1"/>
  <c r="E18" i="1"/>
  <c r="E22" i="1"/>
  <c r="E36" i="1"/>
  <c r="E39" i="1"/>
  <c r="E24" i="1"/>
  <c r="E30" i="1"/>
  <c r="E38" i="1"/>
  <c r="E37" i="1"/>
  <c r="E13" i="1"/>
  <c r="E17" i="1"/>
  <c r="E31" i="1"/>
  <c r="E35" i="1"/>
  <c r="E20" i="1"/>
  <c r="E34" i="1"/>
  <c r="E19" i="1"/>
  <c r="E29" i="1"/>
  <c r="E12" i="1"/>
  <c r="E11" i="1"/>
  <c r="E15" i="1"/>
  <c r="E33" i="1"/>
  <c r="E32" i="1" l="1"/>
  <c r="E14" i="1"/>
  <c r="E21" i="1"/>
  <c r="E23" i="1"/>
  <c r="E16" i="1"/>
  <c r="E41" i="1" s="1"/>
</calcChain>
</file>

<file path=xl/comments1.xml><?xml version="1.0" encoding="utf-8"?>
<comments xmlns="http://schemas.openxmlformats.org/spreadsheetml/2006/main">
  <authors>
    <author>Author</author>
  </authors>
  <commentList>
    <comment ref="B6" authorId="0" shapeId="0">
      <text>
        <r>
          <rPr>
            <sz val="10"/>
            <color indexed="81"/>
            <rFont val="Arial"/>
            <family val="2"/>
          </rPr>
          <t xml:space="preserve">This template helps you to estimate the amount of capital you will need to start 
your business. It adds up both one time costs and on going costs (monthly costs).
It assumes that you should have enough up front capital to pay for several 
months worth of costs. The estimated cash needed to start the business for the
monthly costs are multiples of one month's worth of costs. You can see the 
multiples used by examining the formulas in column D. These multiples are 
adapted from a U.S. SBA Worksheet. </t>
        </r>
      </text>
    </comment>
  </commentList>
</comments>
</file>

<file path=xl/sharedStrings.xml><?xml version="1.0" encoding="utf-8"?>
<sst xmlns="http://schemas.openxmlformats.org/spreadsheetml/2006/main" count="42" uniqueCount="40">
  <si>
    <t xml:space="preserve">Estimating Start-Up Capital </t>
  </si>
  <si>
    <t>Your Company, Inc.</t>
  </si>
  <si>
    <t>Monthly</t>
  </si>
  <si>
    <t>Cash Needed</t>
  </si>
  <si>
    <t xml:space="preserve">% of </t>
  </si>
  <si>
    <t>Expenses</t>
  </si>
  <si>
    <t>to Start</t>
  </si>
  <si>
    <t>Total</t>
  </si>
  <si>
    <t>Source of Estimate</t>
  </si>
  <si>
    <t>MONTHLY COSTS</t>
  </si>
  <si>
    <t>Salary of owner-manager</t>
  </si>
  <si>
    <t>All other salaries and wages</t>
  </si>
  <si>
    <t>Rent</t>
  </si>
  <si>
    <t>Advertising</t>
  </si>
  <si>
    <t>Delivery expense</t>
  </si>
  <si>
    <t>Supplies</t>
  </si>
  <si>
    <t>Telephone</t>
  </si>
  <si>
    <t>Phone company</t>
  </si>
  <si>
    <t>Other utilities</t>
  </si>
  <si>
    <t>Insurance</t>
  </si>
  <si>
    <t>Taxes, including social security</t>
  </si>
  <si>
    <t>Accountant</t>
  </si>
  <si>
    <t>Interest</t>
  </si>
  <si>
    <t>Maintenance</t>
  </si>
  <si>
    <t>Legal and other professional fees</t>
  </si>
  <si>
    <t>Attorney</t>
  </si>
  <si>
    <t>Miscellaneous</t>
  </si>
  <si>
    <t xml:space="preserve">     Subtotal</t>
  </si>
  <si>
    <t>ONE-TIME COSTS</t>
  </si>
  <si>
    <t>Fixtures and Equipment</t>
  </si>
  <si>
    <t>Decorating and remodeling</t>
  </si>
  <si>
    <t>Installation charges</t>
  </si>
  <si>
    <t>Starting inventory</t>
  </si>
  <si>
    <t>Deposits with public utilities</t>
  </si>
  <si>
    <t>Electric company</t>
  </si>
  <si>
    <t>Licenses and permits</t>
  </si>
  <si>
    <t>Advertising and promotion for opening</t>
  </si>
  <si>
    <t>Cash</t>
  </si>
  <si>
    <t>Other</t>
  </si>
  <si>
    <t>TOTAL ESTIMATED START-UP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</si>
</sst>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quot;$&quot;#,##0_);\(&quot;$&quot;#,##0\)"/>
    <numFmt numFmtId="165" formatCode="&quot;$&quot;#,##0_);[Red]\(&quot;$&quot;#,##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 numFmtId="174" formatCode="0.0%"/>
    <numFmt numFmtId="175" formatCode="mmmm\ dd\,\ yyyy"/>
  </numFmts>
  <fonts count="39" x14ac:knownFonts="1">
    <font>
      <sz val="10"/>
      <name val="Arial"/>
    </font>
    <font>
      <sz val="10"/>
      <name val="Arial"/>
      <family val="2"/>
    </font>
    <font>
      <sz val="10"/>
      <name val="Arial"/>
      <family val="2"/>
    </font>
    <font>
      <b/>
      <sz val="26"/>
      <color indexed="9"/>
      <name val="Arial"/>
      <family val="2"/>
    </font>
    <font>
      <sz val="10"/>
      <color indexed="9"/>
      <name val="Arial"/>
      <family val="2"/>
    </font>
    <font>
      <b/>
      <sz val="14"/>
      <name val="Arial"/>
      <family val="2"/>
    </font>
    <font>
      <b/>
      <sz val="12"/>
      <name val="Arial"/>
      <family val="2"/>
    </font>
    <font>
      <b/>
      <sz val="10"/>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1">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9"/>
        <bgColor indexed="26"/>
      </patternFill>
    </fill>
    <fill>
      <patternFill patternType="solid">
        <fgColor indexed="47"/>
        <bgColor indexed="9"/>
      </patternFill>
    </fill>
    <fill>
      <patternFill patternType="solid">
        <fgColor indexed="47"/>
        <bgColor indexed="26"/>
      </patternFill>
    </fill>
  </fills>
  <borders count="26">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top/>
      <bottom style="double">
        <color indexed="8"/>
      </bottom>
      <diagonal/>
    </border>
  </borders>
  <cellStyleXfs count="75">
    <xf numFmtId="0" fontId="0" fillId="0" borderId="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2"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3"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6" fillId="6" borderId="0" applyNumberFormat="0" applyBorder="0" applyAlignment="0" applyProtection="0"/>
    <xf numFmtId="0" fontId="26" fillId="3" borderId="0" applyNumberFormat="0" applyBorder="0" applyAlignment="0" applyProtection="0"/>
    <xf numFmtId="0" fontId="26" fillId="9" borderId="0" applyNumberFormat="0" applyBorder="0" applyAlignment="0" applyProtection="0"/>
    <xf numFmtId="0" fontId="26" fillId="8" borderId="0" applyNumberFormat="0" applyBorder="0" applyAlignment="0" applyProtection="0"/>
    <xf numFmtId="0" fontId="26" fillId="6"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37" fontId="10" fillId="16" borderId="1" applyBorder="0" applyProtection="0">
      <alignment vertical="center"/>
    </xf>
    <xf numFmtId="0" fontId="27" fillId="17" borderId="0" applyNumberFormat="0" applyBorder="0" applyAlignment="0" applyProtection="0"/>
    <xf numFmtId="164" fontId="11" fillId="0" borderId="2">
      <protection locked="0"/>
    </xf>
    <xf numFmtId="0" fontId="12" fillId="18" borderId="0" applyBorder="0">
      <alignment horizontal="left" vertical="center" indent="1"/>
    </xf>
    <xf numFmtId="0" fontId="28" fillId="4" borderId="3" applyNumberFormat="0" applyAlignment="0" applyProtection="0"/>
    <xf numFmtId="0" fontId="29"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3" fillId="0" borderId="5"/>
    <xf numFmtId="4" fontId="11"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30" fillId="0" borderId="0" applyNumberFormat="0" applyFill="0" applyBorder="0" applyAlignment="0" applyProtection="0"/>
    <xf numFmtId="2" fontId="1" fillId="0" borderId="0" applyFont="0" applyFill="0" applyBorder="0" applyAlignment="0" applyProtection="0"/>
    <xf numFmtId="0" fontId="31" fillId="6" borderId="0" applyNumberFormat="0" applyBorder="0" applyAlignment="0" applyProtection="0"/>
    <xf numFmtId="4" fontId="11" fillId="21" borderId="5"/>
    <xf numFmtId="167" fontId="14" fillId="0" borderId="6"/>
    <xf numFmtId="37" fontId="15" fillId="22" borderId="2" applyBorder="0">
      <alignment horizontal="left" vertical="center" indent="1"/>
    </xf>
    <xf numFmtId="37" fontId="16" fillId="23" borderId="7" applyFill="0">
      <alignment vertical="center"/>
    </xf>
    <xf numFmtId="0" fontId="16" fillId="24" borderId="8" applyNumberFormat="0">
      <alignment horizontal="left" vertical="top" indent="1"/>
    </xf>
    <xf numFmtId="0" fontId="16" fillId="16" borderId="0" applyBorder="0">
      <alignment horizontal="left" vertical="center" indent="1"/>
    </xf>
    <xf numFmtId="0" fontId="16" fillId="0" borderId="8" applyNumberFormat="0" applyFill="0">
      <alignment horizontal="centerContinuous" vertical="top"/>
    </xf>
    <xf numFmtId="0" fontId="17" fillId="0" borderId="0" applyNumberFormat="0" applyFont="0" applyFill="0" applyAlignment="0" applyProtection="0"/>
    <xf numFmtId="0" fontId="18" fillId="0" borderId="0" applyNumberFormat="0" applyFon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9" fillId="0" borderId="0" applyNumberFormat="0" applyFill="0" applyBorder="0" applyAlignment="0" applyProtection="0">
      <alignment vertical="top"/>
      <protection locked="0"/>
    </xf>
    <xf numFmtId="0" fontId="33" fillId="10" borderId="3" applyNumberFormat="0" applyAlignment="0" applyProtection="0"/>
    <xf numFmtId="167" fontId="14" fillId="0" borderId="10"/>
    <xf numFmtId="0" fontId="34" fillId="0" borderId="11" applyNumberFormat="0" applyFill="0" applyAlignment="0" applyProtection="0"/>
    <xf numFmtId="166" fontId="14" fillId="0" borderId="12"/>
    <xf numFmtId="0" fontId="35" fillId="7" borderId="0" applyNumberFormat="0" applyBorder="0" applyAlignment="0" applyProtection="0"/>
    <xf numFmtId="0" fontId="19" fillId="23" borderId="0">
      <alignment horizontal="left" wrapText="1" indent="1"/>
    </xf>
    <xf numFmtId="37" fontId="10" fillId="16" borderId="13" applyBorder="0">
      <alignment horizontal="left" vertical="center" indent="2"/>
    </xf>
    <xf numFmtId="0" fontId="20" fillId="0" borderId="0"/>
    <xf numFmtId="0" fontId="1" fillId="7" borderId="14" applyNumberFormat="0" applyFont="0" applyAlignment="0" applyProtection="0"/>
    <xf numFmtId="0" fontId="36" fillId="4" borderId="15" applyNumberFormat="0" applyAlignment="0" applyProtection="0"/>
    <xf numFmtId="173" fontId="21" fillId="25" borderId="16"/>
    <xf numFmtId="172" fontId="21" fillId="0" borderId="16" applyFont="0" applyFill="0" applyBorder="0" applyAlignment="0" applyProtection="0">
      <protection locked="0"/>
    </xf>
    <xf numFmtId="2" fontId="22" fillId="0" borderId="0">
      <protection locked="0"/>
    </xf>
    <xf numFmtId="0" fontId="1" fillId="26" borderId="0"/>
    <xf numFmtId="49" fontId="1" fillId="0" borderId="0" applyFont="0" applyFill="0" applyBorder="0" applyAlignment="0" applyProtection="0"/>
    <xf numFmtId="0" fontId="37" fillId="0" borderId="0" applyNumberFormat="0" applyFill="0" applyBorder="0" applyAlignment="0" applyProtection="0"/>
    <xf numFmtId="0" fontId="23" fillId="0" borderId="0">
      <alignment horizontal="right"/>
    </xf>
    <xf numFmtId="0" fontId="24"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38" fillId="0" borderId="0" applyNumberFormat="0" applyFill="0" applyBorder="0" applyAlignment="0" applyProtection="0"/>
  </cellStyleXfs>
  <cellXfs count="37">
    <xf numFmtId="0" fontId="0" fillId="0" borderId="0" xfId="0"/>
    <xf numFmtId="0" fontId="3" fillId="27" borderId="0" xfId="0" applyFont="1" applyFill="1" applyAlignment="1" applyProtection="1">
      <alignment horizontal="centerContinuous" vertical="center"/>
    </xf>
    <xf numFmtId="0" fontId="4" fillId="27" borderId="0" xfId="0" applyFont="1" applyFill="1" applyAlignment="1" applyProtection="1">
      <alignment horizontal="centerContinuous" vertical="center"/>
    </xf>
    <xf numFmtId="0" fontId="2" fillId="0" borderId="0" xfId="0" applyFont="1" applyProtection="1"/>
    <xf numFmtId="0" fontId="5" fillId="28" borderId="0" xfId="0" applyFont="1" applyFill="1" applyAlignment="1" applyProtection="1">
      <alignment horizontal="centerContinuous"/>
      <protection locked="0"/>
    </xf>
    <xf numFmtId="0" fontId="2" fillId="24" borderId="0" xfId="0" applyFont="1" applyFill="1" applyAlignment="1" applyProtection="1">
      <alignment horizontal="centerContinuous"/>
    </xf>
    <xf numFmtId="175" fontId="6" fillId="28" borderId="0" xfId="0" applyNumberFormat="1" applyFont="1" applyFill="1" applyAlignment="1" applyProtection="1">
      <alignment horizontal="centerContinuous"/>
      <protection locked="0"/>
    </xf>
    <xf numFmtId="0" fontId="2" fillId="24" borderId="0" xfId="0" applyFont="1" applyFill="1" applyProtection="1"/>
    <xf numFmtId="0" fontId="2" fillId="24" borderId="0" xfId="0" applyFont="1" applyFill="1" applyAlignment="1" applyProtection="1">
      <alignment horizontal="right"/>
    </xf>
    <xf numFmtId="0" fontId="2" fillId="29" borderId="18" xfId="0" applyFont="1" applyFill="1" applyBorder="1" applyAlignment="1" applyProtection="1">
      <alignment horizontal="center"/>
    </xf>
    <xf numFmtId="0" fontId="2" fillId="29" borderId="19" xfId="0" applyFont="1" applyFill="1" applyBorder="1" applyProtection="1"/>
    <xf numFmtId="0" fontId="2" fillId="29" borderId="20" xfId="0" applyFont="1" applyFill="1" applyBorder="1" applyProtection="1"/>
    <xf numFmtId="0" fontId="2" fillId="29" borderId="21" xfId="0" applyFont="1" applyFill="1" applyBorder="1" applyAlignment="1" applyProtection="1">
      <alignment horizontal="center"/>
    </xf>
    <xf numFmtId="0" fontId="2" fillId="29" borderId="22" xfId="0" applyFont="1" applyFill="1" applyBorder="1" applyProtection="1"/>
    <xf numFmtId="0" fontId="2" fillId="29" borderId="23" xfId="0" applyFont="1" applyFill="1" applyBorder="1" applyAlignment="1" applyProtection="1">
      <alignment horizontal="left"/>
    </xf>
    <xf numFmtId="0" fontId="7" fillId="24" borderId="0" xfId="0" applyFont="1" applyFill="1" applyProtection="1"/>
    <xf numFmtId="0" fontId="2" fillId="29" borderId="0" xfId="0" applyFont="1" applyFill="1" applyProtection="1"/>
    <xf numFmtId="165" fontId="2" fillId="30" borderId="0" xfId="0" applyNumberFormat="1" applyFont="1" applyFill="1" applyProtection="1">
      <protection locked="0"/>
    </xf>
    <xf numFmtId="165" fontId="2" fillId="29" borderId="0" xfId="0" applyNumberFormat="1" applyFont="1" applyFill="1" applyProtection="1"/>
    <xf numFmtId="174" fontId="2" fillId="29" borderId="0" xfId="0" applyNumberFormat="1" applyFont="1" applyFill="1" applyProtection="1"/>
    <xf numFmtId="0" fontId="2" fillId="30" borderId="0" xfId="0" applyFont="1" applyFill="1" applyProtection="1">
      <protection locked="0"/>
    </xf>
    <xf numFmtId="38" fontId="2" fillId="28" borderId="0" xfId="0" applyNumberFormat="1" applyFont="1" applyFill="1" applyProtection="1">
      <protection locked="0"/>
    </xf>
    <xf numFmtId="38" fontId="2" fillId="24" borderId="0" xfId="0" applyNumberFormat="1" applyFont="1" applyFill="1" applyProtection="1"/>
    <xf numFmtId="174" fontId="2" fillId="24" borderId="0" xfId="0" applyNumberFormat="1" applyFont="1" applyFill="1" applyProtection="1"/>
    <xf numFmtId="0" fontId="2" fillId="28" borderId="0" xfId="0" applyFont="1" applyFill="1" applyProtection="1">
      <protection locked="0"/>
    </xf>
    <xf numFmtId="38" fontId="2" fillId="30" borderId="0" xfId="0" applyNumberFormat="1" applyFont="1" applyFill="1" applyProtection="1">
      <protection locked="0"/>
    </xf>
    <xf numFmtId="38" fontId="2" fillId="29" borderId="0" xfId="0" applyNumberFormat="1" applyFont="1" applyFill="1" applyProtection="1"/>
    <xf numFmtId="0" fontId="7" fillId="29" borderId="0" xfId="0" applyFont="1" applyFill="1" applyProtection="1"/>
    <xf numFmtId="164" fontId="2" fillId="29" borderId="24" xfId="0" applyNumberFormat="1" applyFont="1" applyFill="1" applyBorder="1" applyProtection="1"/>
    <xf numFmtId="174" fontId="2" fillId="29" borderId="24" xfId="0" applyNumberFormat="1" applyFont="1" applyFill="1" applyBorder="1" applyProtection="1"/>
    <xf numFmtId="0" fontId="2" fillId="29" borderId="0" xfId="0" applyFont="1" applyFill="1" applyAlignment="1" applyProtection="1">
      <alignment horizontal="right"/>
    </xf>
    <xf numFmtId="164" fontId="2" fillId="24" borderId="0" xfId="0" applyNumberFormat="1" applyFont="1" applyFill="1" applyProtection="1"/>
    <xf numFmtId="164" fontId="7" fillId="29" borderId="25" xfId="0" applyNumberFormat="1" applyFont="1" applyFill="1" applyBorder="1" applyProtection="1"/>
    <xf numFmtId="9" fontId="2" fillId="29" borderId="25" xfId="0" applyNumberFormat="1" applyFont="1" applyFill="1" applyBorder="1" applyProtection="1"/>
    <xf numFmtId="9" fontId="2" fillId="29" borderId="0" xfId="0" applyNumberFormat="1" applyFont="1" applyFill="1" applyProtection="1"/>
    <xf numFmtId="0" fontId="9" fillId="0" borderId="0" xfId="52" applyFont="1" applyAlignment="1" applyProtection="1">
      <alignment horizontal="center" vertical="center"/>
    </xf>
    <xf numFmtId="0" fontId="9" fillId="0" borderId="0" xfId="52" applyAlignment="1" applyProtection="1">
      <alignment horizontal="center" vertic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447675</xdr:colOff>
      <xdr:row>1</xdr:row>
      <xdr:rowOff>47625</xdr:rowOff>
    </xdr:to>
    <xdr:sp macro="" textlink="">
      <xdr:nvSpPr>
        <xdr:cNvPr id="1026" name="Rectangle 2"/>
        <xdr:cNvSpPr>
          <a:spLocks noChangeArrowheads="1"/>
        </xdr:cNvSpPr>
      </xdr:nvSpPr>
      <xdr:spPr bwMode="auto">
        <a:xfrm>
          <a:off x="0" y="0"/>
          <a:ext cx="561975" cy="20955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1">
    <pageSetUpPr autoPageBreaks="0" fitToPage="1"/>
  </sheetPr>
  <dimension ref="B3:G44"/>
  <sheetViews>
    <sheetView showGridLines="0" showRowColHeaders="0" tabSelected="1" zoomScaleNormal="100" workbookViewId="0"/>
  </sheetViews>
  <sheetFormatPr defaultRowHeight="12.75" x14ac:dyDescent="0.2"/>
  <cols>
    <col min="1" max="1" width="1.7109375" style="3" customWidth="1"/>
    <col min="2" max="2" width="35.85546875" style="3" customWidth="1"/>
    <col min="3" max="4" width="14.28515625" style="3" customWidth="1"/>
    <col min="5" max="5" width="9" style="3" customWidth="1"/>
    <col min="6" max="6" width="4.7109375" style="3" customWidth="1"/>
    <col min="7" max="7" width="23.7109375" style="3" customWidth="1"/>
    <col min="8" max="8" width="4.7109375" style="3" customWidth="1"/>
    <col min="9" max="16384" width="9.140625" style="3"/>
  </cols>
  <sheetData>
    <row r="3" spans="2:7" ht="39" customHeight="1" x14ac:dyDescent="0.2">
      <c r="B3" s="1" t="s">
        <v>0</v>
      </c>
      <c r="C3" s="2"/>
      <c r="D3" s="2"/>
      <c r="E3" s="2"/>
      <c r="F3" s="2"/>
      <c r="G3" s="2"/>
    </row>
    <row r="4" spans="2:7" ht="18" x14ac:dyDescent="0.25">
      <c r="B4" s="4" t="s">
        <v>1</v>
      </c>
      <c r="C4" s="5"/>
      <c r="D4" s="5"/>
      <c r="E4" s="5"/>
      <c r="F4" s="5"/>
      <c r="G4" s="5"/>
    </row>
    <row r="5" spans="2:7" ht="15.75" x14ac:dyDescent="0.25">
      <c r="B5" s="6">
        <f ca="1">NOW()</f>
        <v>41938.011512731478</v>
      </c>
      <c r="C5" s="5"/>
      <c r="D5" s="5"/>
      <c r="E5" s="5"/>
      <c r="F5" s="5"/>
      <c r="G5" s="5"/>
    </row>
    <row r="6" spans="2:7" x14ac:dyDescent="0.2">
      <c r="B6" s="7"/>
      <c r="C6" s="8"/>
      <c r="D6" s="8"/>
      <c r="E6" s="7"/>
      <c r="F6" s="7"/>
      <c r="G6" s="7"/>
    </row>
    <row r="7" spans="2:7" x14ac:dyDescent="0.2">
      <c r="B7" s="7"/>
      <c r="C7" s="8"/>
      <c r="D7" s="8"/>
      <c r="E7" s="7"/>
      <c r="F7" s="7"/>
      <c r="G7" s="7"/>
    </row>
    <row r="8" spans="2:7" x14ac:dyDescent="0.2">
      <c r="B8" s="7"/>
      <c r="C8" s="9" t="s">
        <v>2</v>
      </c>
      <c r="D8" s="9" t="s">
        <v>3</v>
      </c>
      <c r="E8" s="9" t="s">
        <v>4</v>
      </c>
      <c r="F8" s="10"/>
      <c r="G8" s="11"/>
    </row>
    <row r="9" spans="2:7" x14ac:dyDescent="0.2">
      <c r="B9" s="7"/>
      <c r="C9" s="12" t="s">
        <v>5</v>
      </c>
      <c r="D9" s="12" t="s">
        <v>6</v>
      </c>
      <c r="E9" s="12" t="s">
        <v>7</v>
      </c>
      <c r="F9" s="13"/>
      <c r="G9" s="14" t="s">
        <v>8</v>
      </c>
    </row>
    <row r="10" spans="2:7" x14ac:dyDescent="0.2">
      <c r="B10" s="15" t="s">
        <v>9</v>
      </c>
      <c r="C10" s="7"/>
      <c r="D10" s="7"/>
      <c r="E10" s="7"/>
      <c r="F10" s="7"/>
      <c r="G10" s="7"/>
    </row>
    <row r="11" spans="2:7" x14ac:dyDescent="0.2">
      <c r="B11" s="16" t="s">
        <v>10</v>
      </c>
      <c r="C11" s="17">
        <v>500</v>
      </c>
      <c r="D11" s="18">
        <f>IF(C11,+C11*2,"")</f>
        <v>1000</v>
      </c>
      <c r="E11" s="19">
        <f t="shared" ref="E11:E25" si="0">IF(SUM($D$41),D11/$D$41,"")</f>
        <v>3.2679738562091505E-2</v>
      </c>
      <c r="F11" s="19"/>
      <c r="G11" s="20"/>
    </row>
    <row r="12" spans="2:7" x14ac:dyDescent="0.2">
      <c r="B12" s="7" t="s">
        <v>11</v>
      </c>
      <c r="C12" s="21">
        <v>1000</v>
      </c>
      <c r="D12" s="22">
        <f t="shared" ref="D12:D18" si="1">IF(C12,+C12*3,"")</f>
        <v>3000</v>
      </c>
      <c r="E12" s="23">
        <f t="shared" si="0"/>
        <v>9.8039215686274508E-2</v>
      </c>
      <c r="F12" s="23"/>
      <c r="G12" s="24"/>
    </row>
    <row r="13" spans="2:7" x14ac:dyDescent="0.2">
      <c r="B13" s="16" t="s">
        <v>12</v>
      </c>
      <c r="C13" s="25">
        <v>500</v>
      </c>
      <c r="D13" s="26">
        <f t="shared" si="1"/>
        <v>1500</v>
      </c>
      <c r="E13" s="19">
        <f t="shared" si="0"/>
        <v>4.9019607843137254E-2</v>
      </c>
      <c r="F13" s="19"/>
      <c r="G13" s="20"/>
    </row>
    <row r="14" spans="2:7" x14ac:dyDescent="0.2">
      <c r="B14" s="7" t="s">
        <v>13</v>
      </c>
      <c r="C14" s="21">
        <v>200</v>
      </c>
      <c r="D14" s="22">
        <f t="shared" si="1"/>
        <v>600</v>
      </c>
      <c r="E14" s="23">
        <f t="shared" si="0"/>
        <v>1.9607843137254902E-2</v>
      </c>
      <c r="F14" s="23"/>
      <c r="G14" s="24"/>
    </row>
    <row r="15" spans="2:7" x14ac:dyDescent="0.2">
      <c r="B15" s="16" t="s">
        <v>14</v>
      </c>
      <c r="C15" s="25">
        <v>100</v>
      </c>
      <c r="D15" s="26">
        <f t="shared" si="1"/>
        <v>300</v>
      </c>
      <c r="E15" s="19">
        <f t="shared" si="0"/>
        <v>9.8039215686274508E-3</v>
      </c>
      <c r="F15" s="19"/>
      <c r="G15" s="20"/>
    </row>
    <row r="16" spans="2:7" x14ac:dyDescent="0.2">
      <c r="B16" s="7" t="s">
        <v>15</v>
      </c>
      <c r="C16" s="21">
        <v>100</v>
      </c>
      <c r="D16" s="22">
        <f t="shared" si="1"/>
        <v>300</v>
      </c>
      <c r="E16" s="23">
        <f t="shared" si="0"/>
        <v>9.8039215686274508E-3</v>
      </c>
      <c r="F16" s="23"/>
      <c r="G16" s="24"/>
    </row>
    <row r="17" spans="2:7" x14ac:dyDescent="0.2">
      <c r="B17" s="16" t="s">
        <v>16</v>
      </c>
      <c r="C17" s="25">
        <v>100</v>
      </c>
      <c r="D17" s="26">
        <f t="shared" si="1"/>
        <v>300</v>
      </c>
      <c r="E17" s="19">
        <f t="shared" si="0"/>
        <v>9.8039215686274508E-3</v>
      </c>
      <c r="F17" s="19"/>
      <c r="G17" s="20" t="s">
        <v>17</v>
      </c>
    </row>
    <row r="18" spans="2:7" x14ac:dyDescent="0.2">
      <c r="B18" s="7" t="s">
        <v>18</v>
      </c>
      <c r="C18" s="21">
        <v>200</v>
      </c>
      <c r="D18" s="22">
        <f t="shared" si="1"/>
        <v>600</v>
      </c>
      <c r="E18" s="23">
        <f t="shared" si="0"/>
        <v>1.9607843137254902E-2</v>
      </c>
      <c r="F18" s="23"/>
      <c r="G18" s="24"/>
    </row>
    <row r="19" spans="2:7" x14ac:dyDescent="0.2">
      <c r="B19" s="16" t="s">
        <v>19</v>
      </c>
      <c r="C19" s="25">
        <v>200</v>
      </c>
      <c r="D19" s="26">
        <f>IF(C19,+C19,"")</f>
        <v>200</v>
      </c>
      <c r="E19" s="19">
        <f t="shared" si="0"/>
        <v>6.5359477124183009E-3</v>
      </c>
      <c r="F19" s="19"/>
      <c r="G19" s="20"/>
    </row>
    <row r="20" spans="2:7" x14ac:dyDescent="0.2">
      <c r="B20" s="7" t="s">
        <v>20</v>
      </c>
      <c r="C20" s="21">
        <v>300</v>
      </c>
      <c r="D20" s="22">
        <f>IF(C20,+C20*4,"")</f>
        <v>1200</v>
      </c>
      <c r="E20" s="23">
        <f t="shared" si="0"/>
        <v>3.9215686274509803E-2</v>
      </c>
      <c r="F20" s="23"/>
      <c r="G20" s="24" t="s">
        <v>21</v>
      </c>
    </row>
    <row r="21" spans="2:7" x14ac:dyDescent="0.2">
      <c r="B21" s="16" t="s">
        <v>22</v>
      </c>
      <c r="C21" s="25">
        <v>250</v>
      </c>
      <c r="D21" s="26">
        <f>IF(C21,+C21*3,"")</f>
        <v>750</v>
      </c>
      <c r="E21" s="19">
        <f t="shared" si="0"/>
        <v>2.4509803921568627E-2</v>
      </c>
      <c r="F21" s="19"/>
      <c r="G21" s="20"/>
    </row>
    <row r="22" spans="2:7" x14ac:dyDescent="0.2">
      <c r="B22" s="7" t="s">
        <v>23</v>
      </c>
      <c r="C22" s="21">
        <v>100</v>
      </c>
      <c r="D22" s="22">
        <f>IF(C22,+C22*3,"")</f>
        <v>300</v>
      </c>
      <c r="E22" s="23">
        <f t="shared" si="0"/>
        <v>9.8039215686274508E-3</v>
      </c>
      <c r="F22" s="23"/>
      <c r="G22" s="24"/>
    </row>
    <row r="23" spans="2:7" x14ac:dyDescent="0.2">
      <c r="B23" s="16" t="s">
        <v>24</v>
      </c>
      <c r="C23" s="25">
        <v>100</v>
      </c>
      <c r="D23" s="26">
        <f>IF(C23,+C23*3,"")</f>
        <v>300</v>
      </c>
      <c r="E23" s="19">
        <f t="shared" si="0"/>
        <v>9.8039215686274508E-3</v>
      </c>
      <c r="F23" s="19"/>
      <c r="G23" s="20" t="s">
        <v>25</v>
      </c>
    </row>
    <row r="24" spans="2:7" x14ac:dyDescent="0.2">
      <c r="B24" s="7" t="s">
        <v>26</v>
      </c>
      <c r="C24" s="21">
        <v>100</v>
      </c>
      <c r="D24" s="22">
        <f>IF(C24,+C24*3,"")</f>
        <v>300</v>
      </c>
      <c r="E24" s="23">
        <f t="shared" si="0"/>
        <v>9.8039215686274508E-3</v>
      </c>
      <c r="F24" s="23"/>
      <c r="G24" s="24"/>
    </row>
    <row r="25" spans="2:7" x14ac:dyDescent="0.2">
      <c r="B25" s="27" t="s">
        <v>27</v>
      </c>
      <c r="C25" s="16"/>
      <c r="D25" s="28">
        <f>IF(SUM(D11:D24),SUM(D11:D24),"")</f>
        <v>10650</v>
      </c>
      <c r="E25" s="29">
        <f t="shared" si="0"/>
        <v>0.34803921568627449</v>
      </c>
      <c r="F25" s="19"/>
      <c r="G25" s="16"/>
    </row>
    <row r="26" spans="2:7" x14ac:dyDescent="0.2">
      <c r="B26" s="7"/>
      <c r="C26" s="7"/>
      <c r="D26" s="7"/>
      <c r="E26" s="23"/>
      <c r="F26" s="23"/>
      <c r="G26" s="7"/>
    </row>
    <row r="27" spans="2:7" x14ac:dyDescent="0.2">
      <c r="B27" s="7"/>
      <c r="C27" s="7"/>
      <c r="D27" s="7"/>
      <c r="E27" s="23"/>
      <c r="F27" s="23"/>
      <c r="G27" s="7"/>
    </row>
    <row r="28" spans="2:7" x14ac:dyDescent="0.2">
      <c r="B28" s="15" t="s">
        <v>28</v>
      </c>
      <c r="C28" s="7"/>
      <c r="D28" s="7"/>
      <c r="E28" s="23"/>
      <c r="F28" s="23"/>
      <c r="G28" s="7"/>
    </row>
    <row r="29" spans="2:7" x14ac:dyDescent="0.2">
      <c r="B29" s="16" t="s">
        <v>29</v>
      </c>
      <c r="C29" s="30"/>
      <c r="D29" s="17">
        <v>10000</v>
      </c>
      <c r="E29" s="19">
        <f>IF(D29,+D29/D41,"")</f>
        <v>0.32679738562091504</v>
      </c>
      <c r="F29" s="19"/>
      <c r="G29" s="20"/>
    </row>
    <row r="30" spans="2:7" x14ac:dyDescent="0.2">
      <c r="B30" s="7" t="s">
        <v>30</v>
      </c>
      <c r="C30" s="8"/>
      <c r="D30" s="21">
        <v>1000</v>
      </c>
      <c r="E30" s="23">
        <f>IF(D30,+D30/D41,"")</f>
        <v>3.2679738562091505E-2</v>
      </c>
      <c r="F30" s="23"/>
      <c r="G30" s="24"/>
    </row>
    <row r="31" spans="2:7" x14ac:dyDescent="0.2">
      <c r="B31" s="16" t="s">
        <v>31</v>
      </c>
      <c r="C31" s="30"/>
      <c r="D31" s="25">
        <v>500</v>
      </c>
      <c r="E31" s="19">
        <f>IF(D31,+D31/D41,"")</f>
        <v>1.6339869281045753E-2</v>
      </c>
      <c r="F31" s="19"/>
      <c r="G31" s="20"/>
    </row>
    <row r="32" spans="2:7" x14ac:dyDescent="0.2">
      <c r="B32" s="7" t="s">
        <v>32</v>
      </c>
      <c r="C32" s="8"/>
      <c r="D32" s="21">
        <v>5000</v>
      </c>
      <c r="E32" s="23">
        <f>IF(D32,+D32/D41,"")</f>
        <v>0.16339869281045752</v>
      </c>
      <c r="F32" s="23"/>
      <c r="G32" s="24"/>
    </row>
    <row r="33" spans="2:7" x14ac:dyDescent="0.2">
      <c r="B33" s="16" t="s">
        <v>33</v>
      </c>
      <c r="C33" s="30"/>
      <c r="D33" s="25">
        <v>1000</v>
      </c>
      <c r="E33" s="19">
        <f>IF(D33,+D33/D41,"")</f>
        <v>3.2679738562091505E-2</v>
      </c>
      <c r="F33" s="19"/>
      <c r="G33" s="20" t="s">
        <v>34</v>
      </c>
    </row>
    <row r="34" spans="2:7" x14ac:dyDescent="0.2">
      <c r="B34" s="7" t="s">
        <v>24</v>
      </c>
      <c r="C34" s="8"/>
      <c r="D34" s="21">
        <v>500</v>
      </c>
      <c r="E34" s="23">
        <f>IF(D34,+D34/D41,"")</f>
        <v>1.6339869281045753E-2</v>
      </c>
      <c r="F34" s="23"/>
      <c r="G34" s="24"/>
    </row>
    <row r="35" spans="2:7" x14ac:dyDescent="0.2">
      <c r="B35" s="16" t="s">
        <v>35</v>
      </c>
      <c r="C35" s="30"/>
      <c r="D35" s="25">
        <v>500</v>
      </c>
      <c r="E35" s="19">
        <f>IF(D35,+D35/D41,"")</f>
        <v>1.6339869281045753E-2</v>
      </c>
      <c r="F35" s="19"/>
      <c r="G35" s="20"/>
    </row>
    <row r="36" spans="2:7" x14ac:dyDescent="0.2">
      <c r="B36" s="7" t="s">
        <v>36</v>
      </c>
      <c r="C36" s="8"/>
      <c r="D36" s="21">
        <v>500</v>
      </c>
      <c r="E36" s="23">
        <f>IF(D36,+D36/D41,"")</f>
        <v>1.6339869281045753E-2</v>
      </c>
      <c r="F36" s="23"/>
      <c r="G36" s="24"/>
    </row>
    <row r="37" spans="2:7" x14ac:dyDescent="0.2">
      <c r="B37" s="16" t="s">
        <v>37</v>
      </c>
      <c r="C37" s="30"/>
      <c r="D37" s="25">
        <v>750</v>
      </c>
      <c r="E37" s="19">
        <f>IF(D37,+D37/D41,"")</f>
        <v>2.4509803921568627E-2</v>
      </c>
      <c r="F37" s="19"/>
      <c r="G37" s="20"/>
    </row>
    <row r="38" spans="2:7" x14ac:dyDescent="0.2">
      <c r="B38" s="7" t="s">
        <v>38</v>
      </c>
      <c r="C38" s="8"/>
      <c r="D38" s="21">
        <v>200</v>
      </c>
      <c r="E38" s="23">
        <f>IF(D38,+D38/D41,"")</f>
        <v>6.5359477124183009E-3</v>
      </c>
      <c r="F38" s="23"/>
      <c r="G38" s="24"/>
    </row>
    <row r="39" spans="2:7" x14ac:dyDescent="0.2">
      <c r="B39" s="27" t="s">
        <v>27</v>
      </c>
      <c r="C39" s="16"/>
      <c r="D39" s="28">
        <f>IF(SUM(D29:D38),SUM(D29:D38),"")</f>
        <v>19950</v>
      </c>
      <c r="E39" s="29">
        <f>IF(SUM(D41),D39/D41,"")</f>
        <v>0.65196078431372551</v>
      </c>
      <c r="F39" s="19"/>
      <c r="G39" s="16"/>
    </row>
    <row r="40" spans="2:7" x14ac:dyDescent="0.2">
      <c r="B40" s="7"/>
      <c r="C40" s="8"/>
      <c r="D40" s="31"/>
      <c r="E40" s="23"/>
      <c r="F40" s="23"/>
      <c r="G40" s="7"/>
    </row>
    <row r="41" spans="2:7" ht="14.1" customHeight="1" thickBot="1" x14ac:dyDescent="0.25">
      <c r="B41" s="27" t="s">
        <v>39</v>
      </c>
      <c r="C41" s="16"/>
      <c r="D41" s="32">
        <f>IF(SUM(D11:D24,D29:D38),SUM(D11:D24,D29:D38),"")</f>
        <v>30600</v>
      </c>
      <c r="E41" s="33">
        <f>IF(SUM(D41),SUM(E11:E24)+SUM(E29:E38),"")</f>
        <v>1.0000000000000002</v>
      </c>
      <c r="F41" s="34"/>
      <c r="G41" s="16"/>
    </row>
    <row r="42" spans="2:7" ht="13.5" thickTop="1" x14ac:dyDescent="0.2"/>
    <row r="44" spans="2:7" x14ac:dyDescent="0.2">
      <c r="B44" s="35"/>
      <c r="C44" s="36"/>
      <c r="D44" s="36"/>
      <c r="E44" s="36"/>
      <c r="F44" s="36"/>
      <c r="G44" s="36"/>
    </row>
  </sheetData>
  <mergeCells count="1">
    <mergeCell ref="B44:G44"/>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B3CD1EF-D9AA-44B0-949B-37CC3013AB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Estimating Start-Up Capital</vt:lpstr>
      <vt:lpstr>'Estimating Start-Up Capital'!Print_Area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2014-10-25T21:16:40Z</dcterms:created>
  <dcterms:modified xsi:type="dcterms:W3CDTF">2014-10-25T21:16:40Z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TC018774009991</vt:lpwstr>
  </property>
</Properties>
</file>